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20" windowWidth="13245" windowHeight="8835" activeTab="0"/>
  </bookViews>
  <sheets>
    <sheet name="Отчет" sheetId="1" r:id="rId1"/>
  </sheets>
  <definedNames>
    <definedName name="_xlnm.Print_Titles" localSheetId="0">'Отчет'!$5:$5</definedName>
    <definedName name="_xlnm.Print_Area" localSheetId="0">'Отчет'!$A$1:$M$16</definedName>
  </definedNames>
  <calcPr fullCalcOnLoad="1"/>
</workbook>
</file>

<file path=xl/sharedStrings.xml><?xml version="1.0" encoding="utf-8"?>
<sst xmlns="http://schemas.openxmlformats.org/spreadsheetml/2006/main" count="18" uniqueCount="18">
  <si>
    <t>№№
п/п</t>
  </si>
  <si>
    <t>Фамилия, имя, отчетство кандидата</t>
  </si>
  <si>
    <t>Общий доход, руб. (Наименование организации - источника выплаты дохода)</t>
  </si>
  <si>
    <t>Недвижимое имущество, место нахождения (субъект РФ, иностранное государство, виды пользования)</t>
  </si>
  <si>
    <t>Транспортные средства (вид, марка, модель)</t>
  </si>
  <si>
    <t>Денежные средства, находящиеся на счетах в банках и иных коммерческих организациях (наименование кредитной и иной организации, остаток на счёте, руб.)</t>
  </si>
  <si>
    <t>Сведения об акциях кандидата (Участие в уставном капитале коммерческих организаций), наименование организации, доля участия, %</t>
  </si>
  <si>
    <t>Иные ценные бумаги (вид, наименование эмитента, общая стоимость, руб.)</t>
  </si>
  <si>
    <t>Земельные участки, кв.м.</t>
  </si>
  <si>
    <t>Жилые дома, кв.м.</t>
  </si>
  <si>
    <t>Квартиры, кв.м.</t>
  </si>
  <si>
    <t>Дачи, кв.м.</t>
  </si>
  <si>
    <t>Гаражи, кв.м.</t>
  </si>
  <si>
    <t>Иное недвижимое имущество, кв.м</t>
  </si>
  <si>
    <t>327229 руб.; пенсия; доход от трудовой деятельности(зарплата), Администрация г.Чебоксары; доход от трудовой деятельности(зарплата), ГУЗ "Республиканский противотуберкулезный диспансер"; доход от трудовой деятельности(зарплата), МУЗ "Городская детская больница №1"; предпринимательская деятельность</t>
  </si>
  <si>
    <t>Федосеева Э.Н.</t>
  </si>
  <si>
    <t>Председатель муниципальной избирательной комиссии г.Чебоксары</t>
  </si>
  <si>
    <t xml:space="preserve">Сведения о доходах за 2004 год и об имуществе зарегистрированных кандидатов в депутаты Чебоксарского городского Собрания депутатов по одномандатному  избирательному округу № 21 (на основании данных, представленных кандидатом)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</si>
</sst>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\C\us\t\om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</numFmts>
  <fonts count="6">
    <font>
      <sz val="10"/>
      <name val="Arial Cyr"/>
      <family val="0"/>
    </font>
    <font>
      <b/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2" borderId="1" xfId="0" applyNumberFormat="1" applyFont="1" applyFill="1" applyBorder="1" applyAlignment="1">
      <alignment horizontal="left" vertical="center" wrapText="1"/>
    </xf>
    <xf numFmtId="0" fontId="5" fillId="2" borderId="1" xfId="0" applyNumberFormat="1" applyFont="1" applyFill="1" applyBorder="1" applyAlignment="1">
      <alignment horizontal="center" vertical="center" textRotation="90" wrapText="1"/>
    </xf>
    <xf numFmtId="0" fontId="5" fillId="2" borderId="2" xfId="0" applyNumberFormat="1" applyFont="1" applyFill="1" applyBorder="1" applyAlignment="1">
      <alignment horizontal="center" vertical="center" textRotation="90" wrapText="1"/>
    </xf>
    <xf numFmtId="0" fontId="5" fillId="2" borderId="3" xfId="0" applyNumberFormat="1" applyFont="1" applyFill="1" applyBorder="1" applyAlignment="1">
      <alignment horizontal="center" vertical="center" textRotation="90" wrapText="1"/>
    </xf>
    <xf numFmtId="0" fontId="1" fillId="2" borderId="0" xfId="0" applyFont="1" applyFill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>
      <alignment horizontal="center" vertical="center" wrapText="1"/>
    </xf>
    <xf numFmtId="0" fontId="5" fillId="2" borderId="6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lef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tabSelected="1" zoomScale="75" zoomScaleNormal="75" workbookViewId="0" topLeftCell="A7">
      <selection activeCell="J18" sqref="J18"/>
    </sheetView>
  </sheetViews>
  <sheetFormatPr defaultColWidth="9.00390625" defaultRowHeight="12.75"/>
  <cols>
    <col min="1" max="1" width="2.875" style="0" customWidth="1"/>
    <col min="2" max="2" width="11.00390625" style="0" customWidth="1"/>
    <col min="3" max="3" width="30.125" style="0" customWidth="1"/>
    <col min="4" max="4" width="6.875" style="0" customWidth="1"/>
    <col min="5" max="5" width="5.25390625" style="0" customWidth="1"/>
    <col min="6" max="6" width="7.00390625" style="0" customWidth="1"/>
    <col min="7" max="7" width="7.625" style="0" customWidth="1"/>
    <col min="8" max="8" width="7.375" style="0" customWidth="1"/>
    <col min="9" max="9" width="10.25390625" style="0" customWidth="1"/>
    <col min="10" max="10" width="17.875" style="0" customWidth="1"/>
    <col min="11" max="11" width="26.25390625" style="0" customWidth="1"/>
    <col min="12" max="12" width="19.00390625" style="0" customWidth="1"/>
    <col min="13" max="13" width="9.00390625" style="0" customWidth="1"/>
  </cols>
  <sheetData>
    <row r="1" ht="3.75" customHeight="1">
      <c r="M1" s="1"/>
    </row>
    <row r="2" spans="1:13" ht="35.25" customHeight="1">
      <c r="A2" s="9" t="s">
        <v>17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ht="12.75">
      <c r="A3" s="10" t="s">
        <v>0</v>
      </c>
      <c r="B3" s="7" t="s">
        <v>1</v>
      </c>
      <c r="C3" s="7" t="s">
        <v>2</v>
      </c>
      <c r="D3" s="12" t="s">
        <v>3</v>
      </c>
      <c r="E3" s="13"/>
      <c r="F3" s="13"/>
      <c r="G3" s="13"/>
      <c r="H3" s="13"/>
      <c r="I3" s="14"/>
      <c r="J3" s="7" t="s">
        <v>4</v>
      </c>
      <c r="K3" s="7" t="s">
        <v>5</v>
      </c>
      <c r="L3" s="7" t="s">
        <v>6</v>
      </c>
      <c r="M3" s="7" t="s">
        <v>7</v>
      </c>
    </row>
    <row r="4" spans="1:13" ht="63.75">
      <c r="A4" s="11"/>
      <c r="B4" s="8"/>
      <c r="C4" s="8"/>
      <c r="D4" s="6" t="s">
        <v>8</v>
      </c>
      <c r="E4" s="6" t="s">
        <v>9</v>
      </c>
      <c r="F4" s="6" t="s">
        <v>10</v>
      </c>
      <c r="G4" s="6" t="s">
        <v>11</v>
      </c>
      <c r="H4" s="6" t="s">
        <v>12</v>
      </c>
      <c r="I4" s="6" t="s">
        <v>13</v>
      </c>
      <c r="J4" s="8"/>
      <c r="K4" s="8"/>
      <c r="L4" s="8"/>
      <c r="M4" s="8"/>
    </row>
    <row r="5" spans="1:13" ht="12.7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10</v>
      </c>
      <c r="K5" s="2">
        <v>11</v>
      </c>
      <c r="L5" s="2">
        <v>12</v>
      </c>
      <c r="M5" s="2">
        <v>13</v>
      </c>
    </row>
    <row r="6" spans="1:13" ht="79.5" customHeight="1">
      <c r="A6" s="3">
        <v>1</v>
      </c>
      <c r="B6" s="5" t="str">
        <f>"Кулагин Сергей Васильевич"</f>
        <v>Кулагин Сергей Васильевич</v>
      </c>
      <c r="C6" s="5" t="str">
        <f>"113613 руб.; доход от трудовой деятельности(зарплата), ЗАО ""Корпорация Поволжье""; доход от трудовой деятельности(зарплата), ЗАО ""Поволжье"""</f>
        <v>113613 руб.; доход от трудовой деятельности(зарплата), ЗАО "Корпорация Поволжье"; доход от трудовой деятельности(зарплата), ЗАО "Поволжье"</v>
      </c>
      <c r="D6" s="5" t="str">
        <f>"нет"</f>
        <v>нет</v>
      </c>
      <c r="E6" s="5" t="str">
        <f>"нет"</f>
        <v>нет</v>
      </c>
      <c r="F6" s="5" t="str">
        <f>"18, Чувашия, личная"</f>
        <v>18, Чувашия, личная</v>
      </c>
      <c r="G6" s="5" t="str">
        <f aca="true" t="shared" si="0" ref="G6:I7">"нет"</f>
        <v>нет</v>
      </c>
      <c r="H6" s="5" t="str">
        <f t="shared" si="0"/>
        <v>нет</v>
      </c>
      <c r="I6" s="5" t="str">
        <f t="shared" si="0"/>
        <v>нет</v>
      </c>
      <c r="J6" s="5" t="str">
        <f>"RENAULT SCENIC, 2004, автомобиль легковой, личная"</f>
        <v>RENAULT SCENIC, 2004, автомобиль легковой, личная</v>
      </c>
      <c r="K6" s="5" t="str">
        <f>"Чувашское ОСБ России №8613, 10 руб."</f>
        <v>Чувашское ОСБ России №8613, 10 руб.</v>
      </c>
      <c r="L6" s="15" t="str">
        <f>"ЗАО ""Корпорация ""Поволжье"", 50%, 50шт.; ЗАО ""Поволжье"", 6%, 6шт.; ЗАО ""Поволжье"", 10%, 10шт.; ЗАО ""Поволжье"", 5%, 5шт.; ЗАО ""Поволжье"", 5%, 5шт.; ЗАО ""Поволжье"", 5%, 5шт."</f>
        <v>ЗАО "Корпорация "Поволжье", 50%, 50шт.; ЗАО "Поволжье", 6%, 6шт.; ЗАО "Поволжье", 10%, 10шт.; ЗАО "Поволжье", 5%, 5шт.; ЗАО "Поволжье", 5%, 5шт.; ЗАО "Поволжье", 5%, 5шт.</v>
      </c>
      <c r="M6" s="5" t="str">
        <f>"нет"</f>
        <v>нет</v>
      </c>
    </row>
    <row r="7" spans="1:13" ht="87.75" customHeight="1">
      <c r="A7" s="3">
        <v>2</v>
      </c>
      <c r="B7" s="5" t="str">
        <f>"Александрова Алита Владимировна"</f>
        <v>Александрова Алита Владимировна</v>
      </c>
      <c r="C7" s="15" t="s">
        <v>14</v>
      </c>
      <c r="D7" s="5" t="str">
        <f>"нет"</f>
        <v>нет</v>
      </c>
      <c r="E7" s="5" t="str">
        <f>"нет"</f>
        <v>нет</v>
      </c>
      <c r="F7" s="5" t="str">
        <f>"61, Чувашия, личная"</f>
        <v>61, Чувашия, личная</v>
      </c>
      <c r="G7" s="5" t="str">
        <f t="shared" si="0"/>
        <v>нет</v>
      </c>
      <c r="H7" s="5" t="str">
        <f t="shared" si="0"/>
        <v>нет</v>
      </c>
      <c r="I7" s="5" t="str">
        <f t="shared" si="0"/>
        <v>нет</v>
      </c>
      <c r="J7" s="5" t="str">
        <f>"нет"</f>
        <v>нет</v>
      </c>
      <c r="K7" s="5" t="str">
        <f>"АКБ ""Чувашкредитпромбанк"", 25 руб.; Чувашское ОСБ России №8613/19, пенсионный, 71 руб.; Чувашское ОСБ России №8613/08, универсальный, 10 руб.; Чувашское ОСБ России №8613/19, до востребования, 21 руб.; Чувашское ОСБ России №8613, ф.№60/050, 21 руб."</f>
        <v>АКБ "Чувашкредитпромбанк", 25 руб.; Чувашское ОСБ России №8613/19, пенсионный, 71 руб.; Чувашское ОСБ России №8613/08, универсальный, 10 руб.; Чувашское ОСБ России №8613/19, до востребования, 21 руб.; Чувашское ОСБ России №8613, ф.№60/050, 21 руб.</v>
      </c>
      <c r="L7" s="5" t="str">
        <f>"нет"</f>
        <v>нет</v>
      </c>
      <c r="M7" s="5" t="str">
        <f>"нет"</f>
        <v>нет</v>
      </c>
    </row>
    <row r="8" spans="1:13" ht="35.25" customHeight="1">
      <c r="A8" s="3">
        <v>3</v>
      </c>
      <c r="B8" s="5" t="str">
        <f>"Степанов Николай Алексеевич"</f>
        <v>Степанов Николай Алексеевич</v>
      </c>
      <c r="C8" s="5" t="str">
        <f>"64217 руб.; пенсия"</f>
        <v>64217 руб.; пенсия</v>
      </c>
      <c r="D8" s="5" t="str">
        <f>"2400, Чувашия, личная"</f>
        <v>2400, Чувашия, личная</v>
      </c>
      <c r="E8" s="5" t="str">
        <f aca="true" t="shared" si="1" ref="E8:E14">"нет"</f>
        <v>нет</v>
      </c>
      <c r="F8" s="5" t="str">
        <f>"96, Чувашия, личная"</f>
        <v>96, Чувашия, личная</v>
      </c>
      <c r="G8" s="5" t="str">
        <f>"50, Чувашия, личная"</f>
        <v>50, Чувашия, личная</v>
      </c>
      <c r="H8" s="5" t="str">
        <f>"24, Чувашия, личная"</f>
        <v>24, Чувашия, личная</v>
      </c>
      <c r="I8" s="5" t="str">
        <f>"нет"</f>
        <v>нет</v>
      </c>
      <c r="J8" s="5" t="str">
        <f>"Мицубиси - Лансер, 2004, автомобиль легковой, личная"</f>
        <v>Мицубиси - Лансер, 2004, автомобиль легковой, личная</v>
      </c>
      <c r="K8" s="5" t="str">
        <f>"Чувашское ОСБ России №8615, пенсионный плюс, 19000 руб."</f>
        <v>Чувашское ОСБ России №8615, пенсионный плюс, 19000 руб.</v>
      </c>
      <c r="L8" s="5" t="str">
        <f>"нет"</f>
        <v>нет</v>
      </c>
      <c r="M8" s="5" t="str">
        <f>"нет"</f>
        <v>нет</v>
      </c>
    </row>
    <row r="9" spans="1:13" ht="31.5" customHeight="1">
      <c r="A9" s="3">
        <v>4</v>
      </c>
      <c r="B9" s="5" t="str">
        <f>"Иванов Валерий Волинович"</f>
        <v>Иванов Валерий Волинович</v>
      </c>
      <c r="C9" s="5" t="str">
        <f>"11100 руб.; доход от трудовой деятельности(зарплата), ЗАО ""Поволжье"""</f>
        <v>11100 руб.; доход от трудовой деятельности(зарплата), ЗАО "Поволжье"</v>
      </c>
      <c r="D9" s="5" t="str">
        <f>"нет"</f>
        <v>нет</v>
      </c>
      <c r="E9" s="5" t="str">
        <f t="shared" si="1"/>
        <v>нет</v>
      </c>
      <c r="F9" s="5" t="str">
        <f>"нет"</f>
        <v>нет</v>
      </c>
      <c r="G9" s="5" t="str">
        <f>"нет"</f>
        <v>нет</v>
      </c>
      <c r="H9" s="5" t="str">
        <f>"нет"</f>
        <v>нет</v>
      </c>
      <c r="I9" s="5" t="str">
        <f>"нет"</f>
        <v>нет</v>
      </c>
      <c r="J9" s="5" t="str">
        <f>"нет"</f>
        <v>нет</v>
      </c>
      <c r="K9" s="5" t="str">
        <f>"нет"</f>
        <v>нет</v>
      </c>
      <c r="L9" s="5" t="str">
        <f>"нет"</f>
        <v>нет</v>
      </c>
      <c r="M9" s="5" t="str">
        <f>"нет"</f>
        <v>нет</v>
      </c>
    </row>
    <row r="10" spans="1:13" ht="57.75" customHeight="1">
      <c r="A10" s="3">
        <v>5</v>
      </c>
      <c r="B10" s="5" t="str">
        <f>"Архипов Сергей Альбертович"</f>
        <v>Архипов Сергей Альбертович</v>
      </c>
      <c r="C10" s="5" t="str">
        <f>"66203 руб.; доход от трудовой деятельности(зарплата), ООО ""СПК ""Возрождение"""</f>
        <v>66203 руб.; доход от трудовой деятельности(зарплата), ООО "СПК "Возрождение"</v>
      </c>
      <c r="D10" s="5" t="str">
        <f>"нет"</f>
        <v>нет</v>
      </c>
      <c r="E10" s="5" t="str">
        <f t="shared" si="1"/>
        <v>нет</v>
      </c>
      <c r="F10" s="5" t="str">
        <f>"148.5, Чувашия, долевая, доля собственности 1/4"</f>
        <v>148.5, Чувашия, долевая, доля собственности 1/4</v>
      </c>
      <c r="G10" s="5" t="str">
        <f>"нет"</f>
        <v>нет</v>
      </c>
      <c r="H10" s="5" t="str">
        <f>"36.1, Чувашия, личная"</f>
        <v>36.1, Чувашия, личная</v>
      </c>
      <c r="I10" s="5" t="str">
        <f>"нет"</f>
        <v>нет</v>
      </c>
      <c r="J10" s="5" t="str">
        <f>"Хондай Соната, 2000, автомобиль легковой, личная; КАМАЗ 5320, 1993, автомобиль грузовой, личная"</f>
        <v>Хондай Соната, 2000, автомобиль легковой, личная; КАМАЗ 5320, 1993, автомобиль грузовой, личная</v>
      </c>
      <c r="K10" s="5" t="str">
        <f>"Чувашское ОСБ России №8613, 204 руб.; Чувашское ОСБ России №8613, 34 руб."</f>
        <v>Чувашское ОСБ России №8613, 204 руб.; Чувашское ОСБ России №8613, 34 руб.</v>
      </c>
      <c r="L10" s="5" t="str">
        <f>"ЗАО ""Автобаза Лапсарская"", реестр акционеров, 3.9"</f>
        <v>ЗАО "Автобаза Лапсарская", реестр акционеров, 3.9</v>
      </c>
      <c r="M10" s="5" t="str">
        <f>"нет"</f>
        <v>нет</v>
      </c>
    </row>
    <row r="11" spans="1:13" ht="52.5" customHeight="1">
      <c r="A11" s="3">
        <v>6</v>
      </c>
      <c r="B11" s="5" t="str">
        <f>"Степанов Николай Степанович"</f>
        <v>Степанов Николай Степанович</v>
      </c>
      <c r="C11" s="5" t="str">
        <f>"119764 руб.; доход от трудовой деятельности(зарплата), МГОУ Чебоксарский институт (филиал); доход от трудовой деятельности(зарплата), Филиал СПбГИЭУ в г.Чебоксары; пенсия"</f>
        <v>119764 руб.; доход от трудовой деятельности(зарплата), МГОУ Чебоксарский институт (филиал); доход от трудовой деятельности(зарплата), Филиал СПбГИЭУ в г.Чебоксары; пенсия</v>
      </c>
      <c r="D11" s="5" t="str">
        <f>"нет"</f>
        <v>нет</v>
      </c>
      <c r="E11" s="5" t="str">
        <f t="shared" si="1"/>
        <v>нет</v>
      </c>
      <c r="F11" s="5" t="str">
        <f>"45.9, Чувашия, совместная"</f>
        <v>45.9, Чувашия, совместная</v>
      </c>
      <c r="G11" s="5" t="str">
        <f>"500, Чувашия, личная"</f>
        <v>500, Чувашия, личная</v>
      </c>
      <c r="H11" s="5" t="str">
        <f>"23.4, Чувашия, личная"</f>
        <v>23.4, Чувашия, личная</v>
      </c>
      <c r="I11" s="5" t="str">
        <f>"хозблок, 7, Чувашия, личная, иное недвижимое имущество"</f>
        <v>хозблок, 7, Чувашия, личная, иное недвижимое имущество</v>
      </c>
      <c r="J11" s="5" t="str">
        <f>"Ауди-80, 1994, автомобиль легковой, совместная"</f>
        <v>Ауди-80, 1994, автомобиль легковой, совместная</v>
      </c>
      <c r="K11" s="5" t="str">
        <f>"ОАО ""Автовазбанк"", пенсионный, 88000 руб.; Чувашское ОСБ России №8613, пенсионный, 15354 руб."</f>
        <v>ОАО "Автовазбанк", пенсионный, 88000 руб.; Чувашское ОСБ России №8613, пенсионный, 15354 руб.</v>
      </c>
      <c r="L11" s="5" t="str">
        <f>"ООО ""Ступень"", 7.4; ЗАО ""Регионстрой"", 7.9"</f>
        <v>ООО "Ступень", 7.4; ЗАО "Регионстрой", 7.9</v>
      </c>
      <c r="M11" s="5" t="str">
        <f>"другие, ОАО ""Чувашкредитпромбанк"", 900, 18"</f>
        <v>другие, ОАО "Чувашкредитпромбанк", 900, 18</v>
      </c>
    </row>
    <row r="12" spans="1:13" ht="48" customHeight="1">
      <c r="A12" s="3">
        <v>7</v>
      </c>
      <c r="B12" s="5" t="str">
        <f>"Лаврентьев Юрий Лаврентьевич"</f>
        <v>Лаврентьев Юрий Лаврентьевич</v>
      </c>
      <c r="C12" s="15" t="str">
        <f>"345311 руб.; доход от трудовой деятельности(зарплата), ЧМУППП ""Теплосеть""; доход от трудовой деятельности(зарплата), ООО ""Коммунальные технологии"""</f>
        <v>345311 руб.; доход от трудовой деятельности(зарплата), ЧМУППП "Теплосеть"; доход от трудовой деятельности(зарплата), ООО "Коммунальные технологии"</v>
      </c>
      <c r="D12" s="5" t="str">
        <f>"нет"</f>
        <v>нет</v>
      </c>
      <c r="E12" s="5" t="str">
        <f t="shared" si="1"/>
        <v>нет</v>
      </c>
      <c r="F12" s="5" t="str">
        <f>"нет"</f>
        <v>нет</v>
      </c>
      <c r="G12" s="5" t="str">
        <f>"нет"</f>
        <v>нет</v>
      </c>
      <c r="H12" s="5" t="str">
        <f>"нет"</f>
        <v>нет</v>
      </c>
      <c r="I12" s="5" t="str">
        <f>"нет"</f>
        <v>нет</v>
      </c>
      <c r="J12" s="5" t="str">
        <f>"нет"</f>
        <v>нет</v>
      </c>
      <c r="K12" s="5" t="str">
        <f>"Филиал ОАО ""Автовазбанк"", капитал, 31938 руб.; Сбербанк России, MAESTRO, 25574 руб."</f>
        <v>Филиал ОАО "Автовазбанк", капитал, 31938 руб.; Сбербанк России, MAESTRO, 25574 руб.</v>
      </c>
      <c r="L12" s="5" t="str">
        <f aca="true" t="shared" si="2" ref="L12:M14">"нет"</f>
        <v>нет</v>
      </c>
      <c r="M12" s="5" t="str">
        <f t="shared" si="2"/>
        <v>нет</v>
      </c>
    </row>
    <row r="13" spans="1:13" ht="49.5" customHeight="1">
      <c r="A13" s="3">
        <v>8</v>
      </c>
      <c r="B13" s="5" t="str">
        <f>"Нидаев Сергей Николаевич"</f>
        <v>Нидаев Сергей Николаевич</v>
      </c>
      <c r="C13" s="5" t="str">
        <f>"104084 руб.; доход от трудовой деятельности(зарплата), МУП ""Ленинское районное управление ЖКХ"""</f>
        <v>104084 руб.; доход от трудовой деятельности(зарплата), МУП "Ленинское районное управление ЖКХ"</v>
      </c>
      <c r="D13" s="5" t="str">
        <f>"500, Чувашия, личная"</f>
        <v>500, Чувашия, личная</v>
      </c>
      <c r="E13" s="5" t="str">
        <f t="shared" si="1"/>
        <v>нет</v>
      </c>
      <c r="F13" s="5" t="str">
        <f>"82.5, Чувашия, личная"</f>
        <v>82.5, Чувашия, личная</v>
      </c>
      <c r="G13" s="5" t="str">
        <f>"нет"</f>
        <v>нет</v>
      </c>
      <c r="H13" s="15" t="str">
        <f>"21, Чувашия, личная; 30, Чувашия, личная"</f>
        <v>21, Чувашия, личная; 30, Чувашия, личная</v>
      </c>
      <c r="I13" s="5" t="str">
        <f>"нет"</f>
        <v>нет</v>
      </c>
      <c r="J13" s="5" t="str">
        <f>"нет"</f>
        <v>нет</v>
      </c>
      <c r="K13" s="5" t="str">
        <f>"нет"</f>
        <v>нет</v>
      </c>
      <c r="L13" s="5" t="str">
        <f t="shared" si="2"/>
        <v>нет</v>
      </c>
      <c r="M13" s="5" t="str">
        <f t="shared" si="2"/>
        <v>нет</v>
      </c>
    </row>
    <row r="14" spans="1:13" ht="42" customHeight="1">
      <c r="A14" s="3">
        <v>9</v>
      </c>
      <c r="B14" s="5" t="str">
        <f>"Муськин Федор Лазаревич"</f>
        <v>Муськин Федор Лазаревич</v>
      </c>
      <c r="C14" s="5" t="str">
        <f>"1769668 руб.; предпринимательская деятельность; доход от трудовой деятельности(зарплата), ООО ""Кронверк"""</f>
        <v>1769668 руб.; предпринимательская деятельность; доход от трудовой деятельности(зарплата), ООО "Кронверк"</v>
      </c>
      <c r="D14" s="5" t="str">
        <f>"нет"</f>
        <v>нет</v>
      </c>
      <c r="E14" s="5" t="str">
        <f t="shared" si="1"/>
        <v>нет</v>
      </c>
      <c r="F14" s="5" t="str">
        <f>"нет"</f>
        <v>нет</v>
      </c>
      <c r="G14" s="5" t="str">
        <f>"нет"</f>
        <v>нет</v>
      </c>
      <c r="H14" s="5" t="str">
        <f>"нет"</f>
        <v>нет</v>
      </c>
      <c r="I14" s="5" t="str">
        <f>"нет"</f>
        <v>нет</v>
      </c>
      <c r="J14" s="5" t="str">
        <f>"ГАЗ 3307, 1994, автомобиль грузовой, личная"</f>
        <v>ГАЗ 3307, 1994, автомобиль грузовой, личная</v>
      </c>
      <c r="K14" s="5" t="str">
        <f>"ЧФАБ ""Девон-кредит"", 13342 руб.; ЧФАБ ""Девон-кредит"", 18221 руб."</f>
        <v>ЧФАБ "Девон-кредит", 13342 руб.; ЧФАБ "Девон-кредит", 18221 руб.</v>
      </c>
      <c r="L14" s="5" t="str">
        <f t="shared" si="2"/>
        <v>нет</v>
      </c>
      <c r="M14" s="5" t="str">
        <f t="shared" si="2"/>
        <v>нет</v>
      </c>
    </row>
    <row r="15" ht="6" customHeight="1"/>
    <row r="16" spans="1:8" ht="12.75">
      <c r="A16" s="4" t="s">
        <v>16</v>
      </c>
      <c r="B16" s="4"/>
      <c r="C16" s="4"/>
      <c r="D16" s="4"/>
      <c r="E16" s="4"/>
      <c r="F16" s="4"/>
      <c r="H16" t="s">
        <v>15</v>
      </c>
    </row>
  </sheetData>
  <mergeCells count="9">
    <mergeCell ref="J3:J4"/>
    <mergeCell ref="K3:K4"/>
    <mergeCell ref="L3:L4"/>
    <mergeCell ref="A2:M2"/>
    <mergeCell ref="M3:M4"/>
    <mergeCell ref="A3:A4"/>
    <mergeCell ref="B3:B4"/>
    <mergeCell ref="C3:C4"/>
    <mergeCell ref="D3:I3"/>
  </mergeCells>
  <printOptions/>
  <pageMargins left="0.35433070866141736" right="0.15748031496062992" top="0.35433070866141736" bottom="0.15748031496062992" header="0.5118110236220472" footer="0.5118110236220472"/>
  <pageSetup fitToHeight="300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.</cp:lastModifiedBy>
  <cp:lastPrinted>2005-10-04T08:26:00Z</cp:lastPrinted>
  <dcterms:created xsi:type="dcterms:W3CDTF">2005-09-29T14:10:15Z</dcterms:created>
  <dcterms:modified xsi:type="dcterms:W3CDTF">2005-10-04T08:26:50Z</dcterms:modified>
  <cp:category/>
  <cp:version/>
  <cp:contentType/>
  <cp:contentStatus/>
</cp:coreProperties>
</file>